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<sst xmlns="http://schemas.openxmlformats.org/spreadsheetml/2006/main" count="90" uniqueCount="48">
  <si>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</si>
  <si>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</si>
  <si>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</si>
  <si>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</si>
  <si>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</si>
  <si>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</si>
  <si>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</si>
  <si>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</si>
  <si>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</si>
  <si>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</si>
  <si>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</si>
  <si>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</si>
  <si>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</si>
  <si>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</si>
  <si>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</si>
  <si>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</si>
  <si>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</si>
  <si>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</si>
  <si>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</si>
  <si>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</si>
  <si>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</si>
  <si>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</si>
  <si>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</si>
  <si>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</si>
  <si>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</si>
  <si>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</si>
  <si>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</si>
  <si>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</si>
  <si>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</si>
  <si>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</si>
  <si>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</si>
  <si>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</si>
  <si>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</si>
  <si>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</si>
  <si>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</si>
  <si>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</si>
  <si>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</si>
  <si>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</si>
  <si>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</si>
  <si>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</si>
  <si>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</si>
  <si>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</si>
  <si>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</si>
  <si>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</si>
  <si>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</si>
  <si>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</si>
  <si>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</si>
  <si>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OCT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</si>
</sst>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Layout"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20834168</v>
      </c>
      <c r="C7" s="7">
        <v>1693218</v>
      </c>
      <c r="D7" s="7">
        <f>B7-C7</f>
        <v>19140950</v>
      </c>
      <c r="E7" s="7">
        <v>0</v>
      </c>
      <c r="F7" s="7">
        <v>0</v>
      </c>
      <c r="G7" s="7">
        <f>E7-F7</f>
        <v>0</v>
      </c>
      <c r="H7" s="7">
        <v>0</v>
      </c>
      <c r="I7" s="7">
        <v>0</v>
      </c>
      <c r="J7" s="7">
        <f>H7-I7</f>
        <v>0</v>
      </c>
      <c r="K7" s="7">
        <v>1177135</v>
      </c>
      <c r="L7" s="7">
        <v>22896</v>
      </c>
      <c r="M7" s="7">
        <f>K7-L7</f>
        <v>1154239</v>
      </c>
      <c r="N7" s="7">
        <v>0</v>
      </c>
      <c r="O7" s="7">
        <v>0</v>
      </c>
      <c r="P7" s="7">
        <f>N7-O7</f>
        <v>0</v>
      </c>
      <c r="Q7" s="7">
        <f aca="true" t="shared" si="0" ref="Q7:S11">B7+E7+H7+K7+N7</f>
        <v>22011303</v>
      </c>
      <c r="R7" s="7">
        <f t="shared" si="0"/>
        <v>1716114</v>
      </c>
      <c r="S7" s="7">
        <f t="shared" si="0"/>
        <v>20295189</v>
      </c>
      <c r="T7" s="1"/>
    </row>
    <row r="8" spans="1:20" ht="9.75" customHeight="1">
      <c r="A8" s="6" t="s">
        <v>21</v>
      </c>
      <c r="B8" s="7">
        <v>243000</v>
      </c>
      <c r="C8" s="7">
        <v>11713.25</v>
      </c>
      <c r="D8" s="7">
        <f>B8-C8</f>
        <v>231286.75</v>
      </c>
      <c r="E8" s="7">
        <v>8134316</v>
      </c>
      <c r="F8" s="7">
        <v>808823.07</v>
      </c>
      <c r="G8" s="7">
        <f>E8-F8</f>
        <v>7325492.93</v>
      </c>
      <c r="H8" s="7">
        <v>0</v>
      </c>
      <c r="I8" s="7">
        <v>0</v>
      </c>
      <c r="J8" s="7">
        <f>H8-I8</f>
        <v>0</v>
      </c>
      <c r="K8" s="7">
        <v>0</v>
      </c>
      <c r="L8" s="7">
        <v>0</v>
      </c>
      <c r="M8" s="7">
        <f>K8-L8</f>
        <v>0</v>
      </c>
      <c r="N8" s="7">
        <v>0</v>
      </c>
      <c r="O8" s="7">
        <v>0</v>
      </c>
      <c r="P8" s="7">
        <f>N8-O8</f>
        <v>0</v>
      </c>
      <c r="Q8" s="7">
        <f t="shared" si="0"/>
        <v>8377316</v>
      </c>
      <c r="R8" s="7">
        <f t="shared" si="0"/>
        <v>820536.32</v>
      </c>
      <c r="S8" s="7">
        <f t="shared" si="0"/>
        <v>7556779.68</v>
      </c>
      <c r="T8" s="1"/>
    </row>
    <row r="9" spans="1:20" ht="9.75" customHeight="1">
      <c r="A9" s="6" t="s">
        <v>22</v>
      </c>
      <c r="B9" s="7">
        <v>11194936</v>
      </c>
      <c r="C9" s="7">
        <v>189834.49</v>
      </c>
      <c r="D9" s="7">
        <f>B9-C9</f>
        <v>11005101.51</v>
      </c>
      <c r="E9" s="7">
        <v>1323022</v>
      </c>
      <c r="F9" s="7">
        <v>141148.8</v>
      </c>
      <c r="G9" s="7">
        <f>E9-F9</f>
        <v>1181873.2</v>
      </c>
      <c r="H9" s="7">
        <v>0</v>
      </c>
      <c r="I9" s="7">
        <v>4.9</v>
      </c>
      <c r="J9" s="7">
        <f>H9-I9</f>
        <v>-4.9</v>
      </c>
      <c r="K9" s="7">
        <v>0</v>
      </c>
      <c r="L9" s="7">
        <v>0</v>
      </c>
      <c r="M9" s="7">
        <f>K9-L9</f>
        <v>0</v>
      </c>
      <c r="N9" s="7">
        <v>89892</v>
      </c>
      <c r="O9" s="7">
        <v>3715.36</v>
      </c>
      <c r="P9" s="7">
        <f>N9-O9</f>
        <v>86176.64</v>
      </c>
      <c r="Q9" s="7">
        <f t="shared" si="0"/>
        <v>12607850</v>
      </c>
      <c r="R9" s="7">
        <f t="shared" si="0"/>
        <v>334703.55</v>
      </c>
      <c r="S9" s="7">
        <f t="shared" si="0"/>
        <v>12273146.45</v>
      </c>
      <c r="T9" s="1"/>
    </row>
    <row r="10" spans="1:20" ht="9.75" customHeight="1">
      <c r="A10" s="6" t="s">
        <v>23</v>
      </c>
      <c r="B10" s="7">
        <v>127336.5</v>
      </c>
      <c r="C10" s="7">
        <v>2950</v>
      </c>
      <c r="D10" s="7">
        <f>B10-C10</f>
        <v>124386.5</v>
      </c>
      <c r="E10" s="7">
        <v>95816</v>
      </c>
      <c r="F10" s="7">
        <v>0</v>
      </c>
      <c r="G10" s="7">
        <f>E10-F10</f>
        <v>95816</v>
      </c>
      <c r="H10" s="7">
        <v>0</v>
      </c>
      <c r="I10" s="7">
        <v>0</v>
      </c>
      <c r="J10" s="7">
        <f>H10-I10</f>
        <v>0</v>
      </c>
      <c r="K10" s="7">
        <v>0</v>
      </c>
      <c r="L10" s="7">
        <v>0</v>
      </c>
      <c r="M10" s="7">
        <f>K10-L10</f>
        <v>0</v>
      </c>
      <c r="N10" s="7">
        <v>0</v>
      </c>
      <c r="O10" s="7">
        <v>0</v>
      </c>
      <c r="P10" s="7">
        <f>N10-O10</f>
        <v>0</v>
      </c>
      <c r="Q10" s="7">
        <f t="shared" si="0"/>
        <v>223152.5</v>
      </c>
      <c r="R10" s="7">
        <f t="shared" si="0"/>
        <v>2950</v>
      </c>
      <c r="S10" s="7">
        <f t="shared" si="0"/>
        <v>220202.5</v>
      </c>
      <c r="T10" s="1"/>
    </row>
    <row r="11" spans="1:20" ht="9.75" customHeight="1">
      <c r="A11" s="6" t="s">
        <v>24</v>
      </c>
      <c r="B11" s="7">
        <f>+SUM(B6:B10)</f>
        <v>32399440.5</v>
      </c>
      <c r="C11" s="7">
        <f>+SUM(C6:C10)</f>
        <v>1897715.74</v>
      </c>
      <c r="D11" s="7">
        <f>B11-C11</f>
        <v>30501724.76</v>
      </c>
      <c r="E11" s="7">
        <f>+SUM(E6:E10)</f>
        <v>9553154</v>
      </c>
      <c r="F11" s="7">
        <f>+SUM(F6:F10)</f>
        <v>949971.8699999999</v>
      </c>
      <c r="G11" s="7">
        <f>E11-F11</f>
        <v>8603182.13</v>
      </c>
      <c r="H11" s="7">
        <f>+SUM(H6:H10)</f>
        <v>0</v>
      </c>
      <c r="I11" s="7">
        <f>+SUM(I6:I10)</f>
        <v>4.9</v>
      </c>
      <c r="J11" s="7">
        <f>H11-I11</f>
        <v>-4.9</v>
      </c>
      <c r="K11" s="7">
        <f>+SUM(K6:K10)</f>
        <v>1177135</v>
      </c>
      <c r="L11" s="7">
        <f>+SUM(L6:L10)</f>
        <v>22896</v>
      </c>
      <c r="M11" s="7">
        <f>K11-L11</f>
        <v>1154239</v>
      </c>
      <c r="N11" s="7">
        <f>+SUM(N6:N10)</f>
        <v>89892</v>
      </c>
      <c r="O11" s="7">
        <f>+SUM(O6:O10)</f>
        <v>3715.36</v>
      </c>
      <c r="P11" s="7">
        <f>N11-O11</f>
        <v>86176.64</v>
      </c>
      <c r="Q11" s="7">
        <f t="shared" si="0"/>
        <v>43219621.5</v>
      </c>
      <c r="R11" s="7">
        <f t="shared" si="0"/>
        <v>2874303.8699999996</v>
      </c>
      <c r="S11" s="7">
        <f t="shared" si="0"/>
        <v>40345317.63</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17262788.66</v>
      </c>
      <c r="C14" s="7">
        <v>1530916.69</v>
      </c>
      <c r="D14" s="7">
        <f aca="true" t="shared" si="1" ref="D14:D19">B14-C14</f>
        <v>15731871.97</v>
      </c>
      <c r="E14" s="7">
        <v>2676126.79</v>
      </c>
      <c r="F14" s="7">
        <v>120733.61</v>
      </c>
      <c r="G14" s="7">
        <f aca="true" t="shared" si="2" ref="G14:G19">E14-F14</f>
        <v>2555393.18</v>
      </c>
      <c r="H14" s="7">
        <v>0</v>
      </c>
      <c r="I14" s="7">
        <v>0</v>
      </c>
      <c r="J14" s="7">
        <f aca="true" t="shared" si="3" ref="J14:J19">H14-I14</f>
        <v>0</v>
      </c>
      <c r="K14" s="7">
        <v>0</v>
      </c>
      <c r="L14" s="7">
        <v>0</v>
      </c>
      <c r="M14" s="7">
        <f aca="true" t="shared" si="4" ref="M14:M19">K14-L14</f>
        <v>0</v>
      </c>
      <c r="N14" s="7">
        <v>72842</v>
      </c>
      <c r="O14" s="7">
        <v>656</v>
      </c>
      <c r="P14" s="7">
        <f aca="true" t="shared" si="5" ref="P14:P19">N14-O14</f>
        <v>72186</v>
      </c>
      <c r="Q14" s="7">
        <f aca="true" t="shared" si="6" ref="Q14:S19">B14+E14+H14+K14+N14</f>
        <v>20011757.45</v>
      </c>
      <c r="R14" s="7">
        <f t="shared" si="6"/>
        <v>1652306.3</v>
      </c>
      <c r="S14" s="7">
        <f t="shared" si="6"/>
        <v>18359451.150000002</v>
      </c>
      <c r="T14" s="1"/>
    </row>
    <row r="15" spans="1:20" ht="9.75" customHeight="1">
      <c r="A15" s="6" t="s">
        <v>27</v>
      </c>
      <c r="B15" s="7">
        <v>6104718.06</v>
      </c>
      <c r="C15" s="7">
        <v>502900.83</v>
      </c>
      <c r="D15" s="7">
        <f t="shared" si="1"/>
        <v>5601817.2299999995</v>
      </c>
      <c r="E15" s="7">
        <v>1698644.36</v>
      </c>
      <c r="F15" s="7">
        <v>72151.91</v>
      </c>
      <c r="G15" s="7">
        <f t="shared" si="2"/>
        <v>1626492.4500000002</v>
      </c>
      <c r="H15" s="7">
        <v>0</v>
      </c>
      <c r="I15" s="7">
        <v>0</v>
      </c>
      <c r="J15" s="7">
        <f t="shared" si="3"/>
        <v>0</v>
      </c>
      <c r="K15" s="7">
        <v>0</v>
      </c>
      <c r="L15" s="7">
        <v>0</v>
      </c>
      <c r="M15" s="7">
        <f t="shared" si="4"/>
        <v>0</v>
      </c>
      <c r="N15" s="7">
        <v>15255</v>
      </c>
      <c r="O15" s="7">
        <v>0</v>
      </c>
      <c r="P15" s="7">
        <f t="shared" si="5"/>
        <v>15255</v>
      </c>
      <c r="Q15" s="7">
        <f t="shared" si="6"/>
        <v>7818617.42</v>
      </c>
      <c r="R15" s="7">
        <f t="shared" si="6"/>
        <v>575052.74</v>
      </c>
      <c r="S15" s="7">
        <f t="shared" si="6"/>
        <v>7243564.68</v>
      </c>
      <c r="T15" s="1"/>
    </row>
    <row r="16" spans="1:20" ht="9.75" customHeight="1">
      <c r="A16" s="6" t="s">
        <v>28</v>
      </c>
      <c r="B16" s="7">
        <v>3855667.28</v>
      </c>
      <c r="C16" s="7">
        <v>179561.49</v>
      </c>
      <c r="D16" s="7">
        <f t="shared" si="1"/>
        <v>3676105.79</v>
      </c>
      <c r="E16" s="7">
        <v>50630</v>
      </c>
      <c r="F16" s="7">
        <v>1205</v>
      </c>
      <c r="G16" s="7">
        <f t="shared" si="2"/>
        <v>49425</v>
      </c>
      <c r="H16" s="7">
        <v>0</v>
      </c>
      <c r="I16" s="7">
        <v>0</v>
      </c>
      <c r="J16" s="7">
        <f t="shared" si="3"/>
        <v>0</v>
      </c>
      <c r="K16" s="7">
        <v>0</v>
      </c>
      <c r="L16" s="7">
        <v>0</v>
      </c>
      <c r="M16" s="7">
        <f t="shared" si="4"/>
        <v>0</v>
      </c>
      <c r="N16" s="7">
        <v>504</v>
      </c>
      <c r="O16" s="7">
        <v>0</v>
      </c>
      <c r="P16" s="7">
        <f t="shared" si="5"/>
        <v>504</v>
      </c>
      <c r="Q16" s="7">
        <f t="shared" si="6"/>
        <v>3906801.28</v>
      </c>
      <c r="R16" s="7">
        <f t="shared" si="6"/>
        <v>180766.49</v>
      </c>
      <c r="S16" s="7">
        <f t="shared" si="6"/>
        <v>3726034.79</v>
      </c>
      <c r="T16" s="1"/>
    </row>
    <row r="17" spans="1:20" ht="9.75" customHeight="1">
      <c r="A17" s="6" t="s">
        <v>29</v>
      </c>
      <c r="B17" s="7">
        <v>1817092.5</v>
      </c>
      <c r="C17" s="7">
        <v>155837.93</v>
      </c>
      <c r="D17" s="7">
        <f t="shared" si="1"/>
        <v>1661254.57</v>
      </c>
      <c r="E17" s="7">
        <v>4132680.53</v>
      </c>
      <c r="F17" s="7">
        <v>332528.51</v>
      </c>
      <c r="G17" s="7">
        <f t="shared" si="2"/>
        <v>3800152.0199999996</v>
      </c>
      <c r="H17" s="7">
        <v>0</v>
      </c>
      <c r="I17" s="7">
        <v>0</v>
      </c>
      <c r="J17" s="7">
        <f t="shared" si="3"/>
        <v>0</v>
      </c>
      <c r="K17" s="7">
        <v>0</v>
      </c>
      <c r="L17" s="7">
        <v>0</v>
      </c>
      <c r="M17" s="7">
        <f t="shared" si="4"/>
        <v>0</v>
      </c>
      <c r="N17" s="7">
        <v>783</v>
      </c>
      <c r="O17" s="7">
        <v>0</v>
      </c>
      <c r="P17" s="7">
        <f t="shared" si="5"/>
        <v>783</v>
      </c>
      <c r="Q17" s="7">
        <f t="shared" si="6"/>
        <v>5950556.029999999</v>
      </c>
      <c r="R17" s="7">
        <f t="shared" si="6"/>
        <v>488366.44</v>
      </c>
      <c r="S17" s="7">
        <f t="shared" si="6"/>
        <v>5462189.59</v>
      </c>
      <c r="T17" s="1"/>
    </row>
    <row r="18" spans="1:20" ht="9.75" customHeight="1">
      <c r="A18" s="6" t="s">
        <v>30</v>
      </c>
      <c r="B18" s="7">
        <v>1949670</v>
      </c>
      <c r="C18" s="7">
        <v>265030.58</v>
      </c>
      <c r="D18" s="7">
        <f t="shared" si="1"/>
        <v>1684639.42</v>
      </c>
      <c r="E18" s="7">
        <v>362177.81</v>
      </c>
      <c r="F18" s="7">
        <v>23950.04</v>
      </c>
      <c r="G18" s="7">
        <f t="shared" si="2"/>
        <v>338227.77</v>
      </c>
      <c r="H18" s="7">
        <v>0</v>
      </c>
      <c r="I18" s="7">
        <v>0</v>
      </c>
      <c r="J18" s="7">
        <f t="shared" si="3"/>
        <v>0</v>
      </c>
      <c r="K18" s="7">
        <v>0</v>
      </c>
      <c r="L18" s="7">
        <v>0</v>
      </c>
      <c r="M18" s="7">
        <f t="shared" si="4"/>
        <v>0</v>
      </c>
      <c r="N18" s="7">
        <v>0</v>
      </c>
      <c r="O18" s="7">
        <v>0</v>
      </c>
      <c r="P18" s="7">
        <f t="shared" si="5"/>
        <v>0</v>
      </c>
      <c r="Q18" s="7">
        <f t="shared" si="6"/>
        <v>2311847.81</v>
      </c>
      <c r="R18" s="7">
        <f t="shared" si="6"/>
        <v>288980.62</v>
      </c>
      <c r="S18" s="7">
        <f t="shared" si="6"/>
        <v>2022867.19</v>
      </c>
      <c r="T18" s="1"/>
    </row>
    <row r="19" spans="1:20" ht="9.75" customHeight="1">
      <c r="A19" s="6" t="s">
        <v>31</v>
      </c>
      <c r="B19" s="7">
        <v>0</v>
      </c>
      <c r="C19" s="7">
        <v>0</v>
      </c>
      <c r="D19" s="7">
        <f t="shared" si="1"/>
        <v>0</v>
      </c>
      <c r="E19" s="7">
        <v>0</v>
      </c>
      <c r="F19" s="7">
        <v>0</v>
      </c>
      <c r="G19" s="7">
        <f t="shared" si="2"/>
        <v>0</v>
      </c>
      <c r="H19" s="7">
        <v>0</v>
      </c>
      <c r="I19" s="7">
        <v>0</v>
      </c>
      <c r="J19" s="7">
        <f t="shared" si="3"/>
        <v>0</v>
      </c>
      <c r="K19" s="7">
        <v>2920679</v>
      </c>
      <c r="L19" s="7">
        <v>0</v>
      </c>
      <c r="M19" s="7">
        <f t="shared" si="4"/>
        <v>2920679</v>
      </c>
      <c r="N19" s="7">
        <v>0</v>
      </c>
      <c r="O19" s="7">
        <v>0</v>
      </c>
      <c r="P19" s="7">
        <f t="shared" si="5"/>
        <v>0</v>
      </c>
      <c r="Q19" s="7">
        <f t="shared" si="6"/>
        <v>2920679</v>
      </c>
      <c r="R19" s="7">
        <f t="shared" si="6"/>
        <v>0</v>
      </c>
      <c r="S19" s="7">
        <f t="shared" si="6"/>
        <v>2920679</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26668.45</v>
      </c>
      <c r="C21" s="7">
        <v>0</v>
      </c>
      <c r="D21" s="7">
        <f>B21-C21</f>
        <v>26668.45</v>
      </c>
      <c r="E21" s="7">
        <v>0</v>
      </c>
      <c r="F21" s="7">
        <v>0</v>
      </c>
      <c r="G21" s="7">
        <f>E21-F21</f>
        <v>0</v>
      </c>
      <c r="H21" s="7">
        <v>645000</v>
      </c>
      <c r="I21" s="7">
        <v>0</v>
      </c>
      <c r="J21" s="7">
        <f>H21-I21</f>
        <v>645000</v>
      </c>
      <c r="K21" s="7">
        <v>792749.11</v>
      </c>
      <c r="L21" s="7">
        <v>13104.4</v>
      </c>
      <c r="M21" s="7">
        <f>K21-L21</f>
        <v>779644.71</v>
      </c>
      <c r="N21" s="7">
        <v>0</v>
      </c>
      <c r="O21" s="7">
        <v>0</v>
      </c>
      <c r="P21" s="7">
        <f>N21-O21</f>
        <v>0</v>
      </c>
      <c r="Q21" s="7">
        <f aca="true" t="shared" si="7" ref="Q21:S25">B21+E21+H21+K21+N21</f>
        <v>1464417.56</v>
      </c>
      <c r="R21" s="7">
        <f t="shared" si="7"/>
        <v>13104.4</v>
      </c>
      <c r="S21" s="7">
        <f t="shared" si="7"/>
        <v>1451313.16</v>
      </c>
      <c r="T21" s="1"/>
    </row>
    <row r="22" spans="1:20" ht="9.75" customHeight="1">
      <c r="A22" s="6" t="s">
        <v>34</v>
      </c>
      <c r="B22" s="7">
        <v>0</v>
      </c>
      <c r="C22" s="7">
        <v>0</v>
      </c>
      <c r="D22" s="7">
        <f>B22-C22</f>
        <v>0</v>
      </c>
      <c r="E22" s="7">
        <v>0</v>
      </c>
      <c r="F22" s="7">
        <v>0</v>
      </c>
      <c r="G22" s="7">
        <f>E22-F22</f>
        <v>0</v>
      </c>
      <c r="H22" s="7">
        <v>269343.76</v>
      </c>
      <c r="I22" s="7">
        <v>0</v>
      </c>
      <c r="J22" s="7">
        <f>H22-I22</f>
        <v>269343.76</v>
      </c>
      <c r="K22" s="7">
        <v>376253.19</v>
      </c>
      <c r="L22" s="7">
        <v>1002.01</v>
      </c>
      <c r="M22" s="7">
        <f>K22-L22</f>
        <v>375251.18</v>
      </c>
      <c r="N22" s="7">
        <v>0</v>
      </c>
      <c r="O22" s="7">
        <v>0</v>
      </c>
      <c r="P22" s="7">
        <f>N22-O22</f>
        <v>0</v>
      </c>
      <c r="Q22" s="7">
        <f t="shared" si="7"/>
        <v>645596.95</v>
      </c>
      <c r="R22" s="7">
        <f t="shared" si="7"/>
        <v>1002.01</v>
      </c>
      <c r="S22" s="7">
        <f t="shared" si="7"/>
        <v>644594.94</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35586.19</v>
      </c>
      <c r="D24" s="7">
        <f>B24-C24</f>
        <v>460019.81</v>
      </c>
      <c r="E24" s="7">
        <v>1131692.01</v>
      </c>
      <c r="F24" s="7">
        <v>31299.63</v>
      </c>
      <c r="G24" s="7">
        <f>E24-F24</f>
        <v>1100392.3800000001</v>
      </c>
      <c r="H24" s="7">
        <v>0</v>
      </c>
      <c r="I24" s="7">
        <v>0</v>
      </c>
      <c r="J24" s="7">
        <f>H24-I24</f>
        <v>0</v>
      </c>
      <c r="K24" s="7">
        <v>0</v>
      </c>
      <c r="L24" s="7">
        <v>0</v>
      </c>
      <c r="M24" s="7">
        <f>K24-L24</f>
        <v>0</v>
      </c>
      <c r="N24" s="7">
        <v>14735</v>
      </c>
      <c r="O24" s="7">
        <v>0</v>
      </c>
      <c r="P24" s="7">
        <f>N24-O24</f>
        <v>14735</v>
      </c>
      <c r="Q24" s="7">
        <f t="shared" si="7"/>
        <v>1642033.01</v>
      </c>
      <c r="R24" s="7">
        <f t="shared" si="7"/>
        <v>66885.82</v>
      </c>
      <c r="S24" s="7">
        <f t="shared" si="7"/>
        <v>1575147.1900000002</v>
      </c>
      <c r="T24" s="1"/>
    </row>
    <row r="25" spans="1:20" ht="9.75" customHeight="1">
      <c r="A25" s="6" t="s">
        <v>37</v>
      </c>
      <c r="B25" s="7">
        <f>+SUM(B14:B24)</f>
        <v>31512210.95</v>
      </c>
      <c r="C25" s="7">
        <f>+SUM(C14:C24)</f>
        <v>2669833.71</v>
      </c>
      <c r="D25" s="7">
        <f>B25-C25</f>
        <v>28842377.24</v>
      </c>
      <c r="E25" s="7">
        <f>+SUM(E14:E24)</f>
        <v>10051951.5</v>
      </c>
      <c r="F25" s="7">
        <f>+SUM(F14:F24)</f>
        <v>581868.7000000001</v>
      </c>
      <c r="G25" s="7">
        <f>E25-F25</f>
        <v>9470082.8</v>
      </c>
      <c r="H25" s="7">
        <f>+SUM(H14:H24)</f>
        <v>914343.76</v>
      </c>
      <c r="I25" s="7">
        <f>+SUM(I14:I24)</f>
        <v>0</v>
      </c>
      <c r="J25" s="7">
        <f>H25-I25</f>
        <v>914343.76</v>
      </c>
      <c r="K25" s="7">
        <f>+SUM(K14:K24)</f>
        <v>4089681.3</v>
      </c>
      <c r="L25" s="7">
        <f>+SUM(L14:L24)</f>
        <v>14106.41</v>
      </c>
      <c r="M25" s="7">
        <f>K25-L25</f>
        <v>4075574.8899999997</v>
      </c>
      <c r="N25" s="7">
        <f>+SUM(N14:N24)</f>
        <v>104119</v>
      </c>
      <c r="O25" s="7">
        <f>+SUM(O14:O24)</f>
        <v>656</v>
      </c>
      <c r="P25" s="7">
        <f>N25-O25</f>
        <v>103463</v>
      </c>
      <c r="Q25" s="7">
        <f t="shared" si="7"/>
        <v>46672306.51</v>
      </c>
      <c r="R25" s="7">
        <f t="shared" si="7"/>
        <v>3266464.8200000003</v>
      </c>
      <c r="S25" s="7">
        <f t="shared" si="7"/>
        <v>43405841.69</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0</v>
      </c>
      <c r="D28" s="7">
        <f>B28-C28</f>
        <v>42476.5</v>
      </c>
      <c r="E28" s="7">
        <v>1183444</v>
      </c>
      <c r="F28" s="7">
        <v>91677.29</v>
      </c>
      <c r="G28" s="7">
        <f>E28-F28</f>
        <v>1091766.71</v>
      </c>
      <c r="H28" s="7">
        <v>914343.76</v>
      </c>
      <c r="I28" s="7">
        <v>0</v>
      </c>
      <c r="J28" s="7">
        <f>H28-I28</f>
        <v>914343.76</v>
      </c>
      <c r="K28" s="7">
        <v>0</v>
      </c>
      <c r="L28" s="7">
        <v>0</v>
      </c>
      <c r="M28" s="7">
        <f>K28-L28</f>
        <v>0</v>
      </c>
      <c r="N28" s="7">
        <v>15228</v>
      </c>
      <c r="O28" s="7">
        <v>0</v>
      </c>
      <c r="P28" s="7">
        <f>N28-O28</f>
        <v>15228</v>
      </c>
      <c r="Q28" s="7">
        <f aca="true" t="shared" si="8" ref="Q28:S32">B28+E28+H28+K28+N28</f>
        <v>2155492.26</v>
      </c>
      <c r="R28" s="7">
        <f t="shared" si="8"/>
        <v>91677.29</v>
      </c>
      <c r="S28" s="7">
        <f t="shared" si="8"/>
        <v>2063814.97</v>
      </c>
      <c r="T28" s="1"/>
    </row>
    <row r="29" spans="1:20" ht="9.75" customHeight="1">
      <c r="A29" s="6" t="s">
        <v>40</v>
      </c>
      <c r="B29" s="7">
        <v>446900.78</v>
      </c>
      <c r="C29" s="7">
        <v>0</v>
      </c>
      <c r="D29" s="7">
        <f>B29-C29</f>
        <v>446900.78</v>
      </c>
      <c r="E29" s="7">
        <v>0</v>
      </c>
      <c r="F29" s="7">
        <v>0</v>
      </c>
      <c r="G29" s="7">
        <f>E29-F29</f>
        <v>0</v>
      </c>
      <c r="H29" s="7">
        <v>0</v>
      </c>
      <c r="I29" s="7">
        <v>0</v>
      </c>
      <c r="J29" s="7">
        <f>H29-I29</f>
        <v>0</v>
      </c>
      <c r="K29" s="7">
        <v>0</v>
      </c>
      <c r="L29" s="7">
        <v>0</v>
      </c>
      <c r="M29" s="7">
        <f>K29-L29</f>
        <v>0</v>
      </c>
      <c r="N29" s="7">
        <v>0</v>
      </c>
      <c r="O29" s="7">
        <v>0</v>
      </c>
      <c r="P29" s="7">
        <f>N29-O29</f>
        <v>0</v>
      </c>
      <c r="Q29" s="7">
        <f t="shared" si="8"/>
        <v>446900.78</v>
      </c>
      <c r="R29" s="7">
        <f t="shared" si="8"/>
        <v>0</v>
      </c>
      <c r="S29" s="7">
        <f t="shared" si="8"/>
        <v>446900.78</v>
      </c>
      <c r="T29" s="1"/>
    </row>
    <row r="30" spans="1:20" ht="9.75" customHeight="1">
      <c r="A30" s="6" t="s">
        <v>41</v>
      </c>
      <c r="B30" s="7">
        <v>2113015.76</v>
      </c>
      <c r="C30" s="7">
        <v>91677.29</v>
      </c>
      <c r="D30" s="7">
        <f>B30-C30</f>
        <v>2021338.4699999997</v>
      </c>
      <c r="E30" s="7">
        <v>41475.5</v>
      </c>
      <c r="F30" s="7">
        <v>0</v>
      </c>
      <c r="G30" s="7">
        <f>E30-F30</f>
        <v>41475.5</v>
      </c>
      <c r="H30" s="7">
        <v>0</v>
      </c>
      <c r="I30" s="7">
        <v>0</v>
      </c>
      <c r="J30" s="7">
        <f>H30-I30</f>
        <v>0</v>
      </c>
      <c r="K30" s="7">
        <v>0</v>
      </c>
      <c r="L30" s="7">
        <v>0</v>
      </c>
      <c r="M30" s="7">
        <f>K30-L30</f>
        <v>0</v>
      </c>
      <c r="N30" s="7">
        <v>1001</v>
      </c>
      <c r="O30" s="7">
        <v>0</v>
      </c>
      <c r="P30" s="7">
        <f>N30-O30</f>
        <v>1001</v>
      </c>
      <c r="Q30" s="7">
        <f t="shared" si="8"/>
        <v>2155492.26</v>
      </c>
      <c r="R30" s="7">
        <f t="shared" si="8"/>
        <v>91677.29</v>
      </c>
      <c r="S30" s="7">
        <f t="shared" si="8"/>
        <v>2063814.9699999997</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-1623638.4799999997</v>
      </c>
      <c r="C32" s="7">
        <f>+SUM(C28:C29)-SUM(C30:C31)</f>
        <v>-91677.29</v>
      </c>
      <c r="D32" s="7">
        <f>B32-C32</f>
        <v>-1531961.1899999997</v>
      </c>
      <c r="E32" s="7">
        <f>+SUM(E28:E29)-SUM(E30:E31)</f>
        <v>1141968.5</v>
      </c>
      <c r="F32" s="7">
        <f>+SUM(F28:F29)-SUM(F30:F31)</f>
        <v>91677.29</v>
      </c>
      <c r="G32" s="7">
        <f>E32-F32</f>
        <v>1050291.21</v>
      </c>
      <c r="H32" s="7">
        <f>+SUM(H28:H29)-SUM(H30:H31)</f>
        <v>914343.76</v>
      </c>
      <c r="I32" s="7">
        <f>+SUM(I28:I29)-SUM(I30:I31)</f>
        <v>0</v>
      </c>
      <c r="J32" s="7">
        <f>H32-I32</f>
        <v>914343.76</v>
      </c>
      <c r="K32" s="7">
        <f>+SUM(K28:K29)-SUM(K30:K31)</f>
        <v>0</v>
      </c>
      <c r="L32" s="7">
        <f>+SUM(L28:L29)-SUM(L30:L31)</f>
        <v>0</v>
      </c>
      <c r="M32" s="7">
        <f>K32-L32</f>
        <v>0</v>
      </c>
      <c r="N32" s="7">
        <f>+SUM(N28:N29)-SUM(N30:N31)</f>
        <v>14227</v>
      </c>
      <c r="O32" s="7">
        <f>+SUM(O28:O29)-SUM(O30:O31)</f>
        <v>0</v>
      </c>
      <c r="P32" s="7">
        <f>N32-O32</f>
        <v>14227</v>
      </c>
      <c r="Q32" s="7">
        <f t="shared" si="8"/>
        <v>446900.78000000026</v>
      </c>
      <c r="R32" s="7">
        <f t="shared" si="8"/>
        <v>0</v>
      </c>
      <c r="S32" s="7">
        <f t="shared" si="8"/>
        <v>446900.78000000026</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-736408.929999999</v>
      </c>
      <c r="C35" s="7">
        <f>+C11-C25+C32</f>
        <v>-863795.26</v>
      </c>
      <c r="D35" s="7">
        <f>B35-C35</f>
        <v>127386.330000001</v>
      </c>
      <c r="E35" s="7">
        <f>+E11-E25+E32</f>
        <v>643171</v>
      </c>
      <c r="F35" s="7">
        <f>+F11-F25+F32</f>
        <v>459780.4599999998</v>
      </c>
      <c r="G35" s="7">
        <f>E35-F35</f>
        <v>183390.5400000002</v>
      </c>
      <c r="H35" s="7">
        <f>+H11-H25+H32</f>
        <v>0</v>
      </c>
      <c r="I35" s="7">
        <f>+I11-I25+I32</f>
        <v>4.9</v>
      </c>
      <c r="J35" s="7">
        <f>H35-I35</f>
        <v>-4.9</v>
      </c>
      <c r="K35" s="7">
        <f>+K11-K25+K32</f>
        <v>-2912546.3</v>
      </c>
      <c r="L35" s="7">
        <f>+L11-L25+L32</f>
        <v>8789.59</v>
      </c>
      <c r="M35" s="7">
        <f>K35-L35</f>
        <v>-2921335.8899999997</v>
      </c>
      <c r="N35" s="7">
        <f>+N11-N25+N32</f>
        <v>0</v>
      </c>
      <c r="O35" s="7">
        <f>+O11-O25+O32</f>
        <v>3059.36</v>
      </c>
      <c r="P35" s="7">
        <f>N35-O35</f>
        <v>-3059.36</v>
      </c>
      <c r="Q35" s="7">
        <f>B35+E35+H35+K35+N35</f>
        <v>-3005784.2299999986</v>
      </c>
      <c r="R35" s="7">
        <f>C35+F35+I35+L35+O35</f>
        <v>-392160.9500000002</v>
      </c>
      <c r="S35" s="7">
        <f>D35+G35+J35+M35+P35</f>
        <v>-2613623.2799999984</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11819941</v>
      </c>
      <c r="C37" s="7">
        <v>12639447.49</v>
      </c>
      <c r="D37" s="7">
        <f>B37-C37</f>
        <v>-819506.4900000002</v>
      </c>
      <c r="E37" s="7">
        <v>1300250</v>
      </c>
      <c r="F37" s="7">
        <v>2138188.49</v>
      </c>
      <c r="G37" s="7">
        <f>E37-F37</f>
        <v>-837938.4900000002</v>
      </c>
      <c r="H37" s="7">
        <v>0</v>
      </c>
      <c r="I37" s="7">
        <v>3630.55</v>
      </c>
      <c r="J37" s="7">
        <f>H37-I37</f>
        <v>-3630.55</v>
      </c>
      <c r="K37" s="7">
        <v>3420679</v>
      </c>
      <c r="L37" s="7">
        <v>5239362.18</v>
      </c>
      <c r="M37" s="7">
        <f>K37-L37</f>
        <v>-1818683.1799999997</v>
      </c>
      <c r="N37" s="7">
        <v>0</v>
      </c>
      <c r="O37" s="7">
        <v>23160.14</v>
      </c>
      <c r="P37" s="7">
        <f>N37-O37</f>
        <v>-23160.14</v>
      </c>
      <c r="Q37" s="7">
        <f aca="true" t="shared" si="9" ref="Q37:S38">B37+E37+H37+K37+N37</f>
        <v>16540870</v>
      </c>
      <c r="R37" s="7">
        <f t="shared" si="9"/>
        <v>20043788.85</v>
      </c>
      <c r="S37" s="7">
        <f t="shared" si="9"/>
        <v>-3502918.85</v>
      </c>
      <c r="T37" s="1"/>
    </row>
    <row r="38" spans="1:20" ht="9.75" customHeight="1">
      <c r="A38" s="6" t="s">
        <v>47</v>
      </c>
      <c r="B38" s="7">
        <f>+B37+B35</f>
        <v>11083532.07</v>
      </c>
      <c r="C38" s="7">
        <f>+C37+C35</f>
        <v>11775652.23</v>
      </c>
      <c r="D38" s="7">
        <f>B38-C38</f>
        <v>-692120.1600000001</v>
      </c>
      <c r="E38" s="7">
        <f>+E37+E35</f>
        <v>1943421</v>
      </c>
      <c r="F38" s="7">
        <f>+F37+F35</f>
        <v>2597968.95</v>
      </c>
      <c r="G38" s="7">
        <f>E38-F38</f>
        <v>-654547.9500000002</v>
      </c>
      <c r="H38" s="7">
        <f>+H37+H35</f>
        <v>0</v>
      </c>
      <c r="I38" s="7">
        <f>+I37+I35</f>
        <v>3635.4500000000003</v>
      </c>
      <c r="J38" s="7">
        <f>H38-I38</f>
        <v>-3635.4500000000003</v>
      </c>
      <c r="K38" s="7">
        <f>+K37+K35</f>
        <v>508132.7000000002</v>
      </c>
      <c r="L38" s="7">
        <f>+L37+L35</f>
        <v>5248151.77</v>
      </c>
      <c r="M38" s="7">
        <f>K38-L38</f>
        <v>-4740019.069999999</v>
      </c>
      <c r="N38" s="7">
        <f>+N37+N35</f>
        <v>0</v>
      </c>
      <c r="O38" s="7">
        <f>+O37+O35</f>
        <v>26219.5</v>
      </c>
      <c r="P38" s="7">
        <f>N38-O38</f>
        <v>-26219.5</v>
      </c>
      <c r="Q38" s="7">
        <f t="shared" si="9"/>
        <v>13535085.77</v>
      </c>
      <c r="R38" s="7">
        <f t="shared" si="9"/>
        <v>19651627.9</v>
      </c>
      <c r="S38" s="7">
        <f t="shared" si="9"/>
        <v>-6116542.13</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OCTOBER 31,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2019-12-19T21:49:00Z</dcterms:created>
  <dcterms:modified xsi:type="dcterms:W3CDTF">2019-12-19T21:50:31Z</dcterms:modified>
  <cp:category/>
  <cp:version/>
  <cp:contentType/>
  <cp:contentStatus/>
</cp:coreProperties>
</file>